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quidscope-my.sharepoint.com/personal/dima_powerstats_co/Documents/PowerStats - general/How to - accounting packages/! Downloaded sample files/"/>
    </mc:Choice>
  </mc:AlternateContent>
  <xr:revisionPtr revIDLastSave="0" documentId="8_{60C76009-28A6-4967-B900-6E96605C73CE}" xr6:coauthVersionLast="45" xr6:coauthVersionMax="45" xr10:uidLastSave="{00000000-0000-0000-0000-000000000000}"/>
  <bookViews>
    <workbookView xWindow="30090" yWindow="5370" windowWidth="21090" windowHeight="16425" xr2:uid="{00000000-000D-0000-FFFF-FFFF00000000}"/>
  </bookViews>
  <sheets>
    <sheet name="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X48" i="1"/>
  <c r="W48" i="1"/>
  <c r="V48" i="1"/>
  <c r="U48" i="1"/>
  <c r="T48" i="1"/>
  <c r="O48" i="1"/>
  <c r="P48" i="1" s="1"/>
  <c r="Q48" i="1" s="1"/>
  <c r="R48" i="1" s="1"/>
  <c r="S48" i="1" s="1"/>
  <c r="I48" i="1"/>
  <c r="J48" i="1" s="1"/>
  <c r="K48" i="1" s="1"/>
  <c r="L48" i="1" s="1"/>
  <c r="M48" i="1" s="1"/>
  <c r="E48" i="1"/>
  <c r="F48" i="1" s="1"/>
  <c r="G48" i="1" s="1"/>
  <c r="H48" i="1" s="1"/>
  <c r="D48" i="1"/>
  <c r="C48" i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X46" i="1"/>
  <c r="W46" i="1"/>
  <c r="U46" i="1"/>
  <c r="T46" i="1"/>
  <c r="C46" i="1"/>
  <c r="X43" i="1"/>
  <c r="C43" i="1"/>
  <c r="B43" i="1"/>
  <c r="X42" i="1"/>
  <c r="D42" i="1"/>
  <c r="D43" i="1" s="1"/>
  <c r="C42" i="1"/>
  <c r="B39" i="1"/>
  <c r="X38" i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W39" i="1" s="1"/>
  <c r="X37" i="1"/>
  <c r="W37" i="1"/>
  <c r="V37" i="1"/>
  <c r="U37" i="1"/>
  <c r="G37" i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F37" i="1"/>
  <c r="C37" i="1"/>
  <c r="D37" i="1" s="1"/>
  <c r="E37" i="1" s="1"/>
  <c r="W36" i="1"/>
  <c r="X36" i="1" s="1"/>
  <c r="X39" i="1" s="1"/>
  <c r="V36" i="1"/>
  <c r="D36" i="1"/>
  <c r="C36" i="1"/>
  <c r="X34" i="1"/>
  <c r="D34" i="1"/>
  <c r="C34" i="1"/>
  <c r="B34" i="1"/>
  <c r="X33" i="1"/>
  <c r="W33" i="1"/>
  <c r="W34" i="1" s="1"/>
  <c r="V33" i="1"/>
  <c r="V34" i="1" s="1"/>
  <c r="G33" i="1"/>
  <c r="F33" i="1"/>
  <c r="F34" i="1" s="1"/>
  <c r="C33" i="1"/>
  <c r="D33" i="1" s="1"/>
  <c r="E33" i="1" s="1"/>
  <c r="E34" i="1" s="1"/>
  <c r="W31" i="1"/>
  <c r="U31" i="1"/>
  <c r="T31" i="1"/>
  <c r="B31" i="1"/>
  <c r="X30" i="1"/>
  <c r="X31" i="1" s="1"/>
  <c r="W30" i="1"/>
  <c r="V30" i="1"/>
  <c r="V31" i="1" s="1"/>
  <c r="U30" i="1"/>
  <c r="T30" i="1"/>
  <c r="D30" i="1"/>
  <c r="C30" i="1"/>
  <c r="C31" i="1" s="1"/>
  <c r="D24" i="1"/>
  <c r="C24" i="1"/>
  <c r="D23" i="1"/>
  <c r="C23" i="1"/>
  <c r="B23" i="1"/>
  <c r="B24" i="1" s="1"/>
  <c r="W22" i="1"/>
  <c r="X22" i="1" s="1"/>
  <c r="G22" i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F22" i="1"/>
  <c r="D22" i="1"/>
  <c r="E22" i="1" s="1"/>
  <c r="C22" i="1"/>
  <c r="E21" i="1"/>
  <c r="D21" i="1"/>
  <c r="C21" i="1"/>
  <c r="B18" i="1"/>
  <c r="X17" i="1"/>
  <c r="W17" i="1"/>
  <c r="V17" i="1"/>
  <c r="U17" i="1"/>
  <c r="H17" i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F17" i="1"/>
  <c r="G17" i="1" s="1"/>
  <c r="D17" i="1"/>
  <c r="E17" i="1" s="1"/>
  <c r="C17" i="1"/>
  <c r="X16" i="1"/>
  <c r="C16" i="1"/>
  <c r="C18" i="1" s="1"/>
  <c r="U14" i="1"/>
  <c r="B14" i="1"/>
  <c r="X13" i="1"/>
  <c r="X14" i="1" s="1"/>
  <c r="W13" i="1"/>
  <c r="W14" i="1" s="1"/>
  <c r="V13" i="1"/>
  <c r="V14" i="1" s="1"/>
  <c r="U13" i="1"/>
  <c r="C13" i="1"/>
  <c r="C14" i="1" s="1"/>
  <c r="B11" i="1"/>
  <c r="B19" i="1" s="1"/>
  <c r="B25" i="1" s="1"/>
  <c r="X10" i="1"/>
  <c r="L10" i="1"/>
  <c r="M10" i="1" s="1"/>
  <c r="N10" i="1" s="1"/>
  <c r="O10" i="1" s="1"/>
  <c r="P10" i="1" s="1"/>
  <c r="Q10" i="1" s="1"/>
  <c r="R10" i="1" s="1"/>
  <c r="S10" i="1" s="1"/>
  <c r="T10" i="1" s="1"/>
  <c r="D10" i="1"/>
  <c r="E10" i="1" s="1"/>
  <c r="F10" i="1" s="1"/>
  <c r="G10" i="1" s="1"/>
  <c r="H10" i="1" s="1"/>
  <c r="I10" i="1" s="1"/>
  <c r="J10" i="1" s="1"/>
  <c r="K10" i="1" s="1"/>
  <c r="C10" i="1"/>
  <c r="X9" i="1"/>
  <c r="X11" i="1" s="1"/>
  <c r="W9" i="1"/>
  <c r="V9" i="1"/>
  <c r="U9" i="1"/>
  <c r="T9" i="1"/>
  <c r="C9" i="1"/>
  <c r="U10" i="1" l="1"/>
  <c r="T11" i="1"/>
  <c r="N47" i="1"/>
  <c r="O47" i="1" s="1"/>
  <c r="P47" i="1" s="1"/>
  <c r="Q47" i="1" s="1"/>
  <c r="R47" i="1" s="1"/>
  <c r="S47" i="1" s="1"/>
  <c r="T47" i="1" s="1"/>
  <c r="C11" i="1"/>
  <c r="C19" i="1" s="1"/>
  <c r="C25" i="1" s="1"/>
  <c r="D9" i="1"/>
  <c r="D46" i="1"/>
  <c r="C49" i="1"/>
  <c r="X19" i="1"/>
  <c r="W40" i="1"/>
  <c r="D16" i="1"/>
  <c r="X40" i="1"/>
  <c r="X44" i="1" s="1"/>
  <c r="C39" i="1"/>
  <c r="C40" i="1" s="1"/>
  <c r="C44" i="1" s="1"/>
  <c r="C50" i="1" s="1"/>
  <c r="F21" i="1"/>
  <c r="E23" i="1"/>
  <c r="E24" i="1" s="1"/>
  <c r="B40" i="1"/>
  <c r="B44" i="1" s="1"/>
  <c r="B50" i="1" s="1"/>
  <c r="H33" i="1"/>
  <c r="G34" i="1"/>
  <c r="E30" i="1"/>
  <c r="D31" i="1"/>
  <c r="D39" i="1"/>
  <c r="D13" i="1"/>
  <c r="E42" i="1"/>
  <c r="V39" i="1"/>
  <c r="X18" i="1"/>
  <c r="V40" i="1"/>
  <c r="E36" i="1"/>
  <c r="V46" i="1"/>
  <c r="E13" i="1" l="1"/>
  <c r="D14" i="1"/>
  <c r="E39" i="1"/>
  <c r="F36" i="1"/>
  <c r="D40" i="1"/>
  <c r="D44" i="1" s="1"/>
  <c r="D50" i="1" s="1"/>
  <c r="D49" i="1"/>
  <c r="E46" i="1"/>
  <c r="E31" i="1"/>
  <c r="F30" i="1"/>
  <c r="F23" i="1"/>
  <c r="F24" i="1" s="1"/>
  <c r="G21" i="1"/>
  <c r="E9" i="1"/>
  <c r="D11" i="1"/>
  <c r="D19" i="1" s="1"/>
  <c r="D25" i="1" s="1"/>
  <c r="T49" i="1"/>
  <c r="U47" i="1"/>
  <c r="E16" i="1"/>
  <c r="D18" i="1"/>
  <c r="E43" i="1"/>
  <c r="F42" i="1"/>
  <c r="H34" i="1"/>
  <c r="I33" i="1"/>
  <c r="V10" i="1"/>
  <c r="U11" i="1"/>
  <c r="G42" i="1" l="1"/>
  <c r="F43" i="1"/>
  <c r="F9" i="1"/>
  <c r="E11" i="1"/>
  <c r="E19" i="1" s="1"/>
  <c r="E25" i="1" s="1"/>
  <c r="F39" i="1"/>
  <c r="G36" i="1"/>
  <c r="G23" i="1"/>
  <c r="G24" i="1" s="1"/>
  <c r="H21" i="1"/>
  <c r="W10" i="1"/>
  <c r="W11" i="1" s="1"/>
  <c r="V11" i="1"/>
  <c r="E18" i="1"/>
  <c r="F16" i="1"/>
  <c r="F31" i="1"/>
  <c r="F40" i="1" s="1"/>
  <c r="F44" i="1" s="1"/>
  <c r="G30" i="1"/>
  <c r="F13" i="1"/>
  <c r="E14" i="1"/>
  <c r="V47" i="1"/>
  <c r="U49" i="1"/>
  <c r="E40" i="1"/>
  <c r="E44" i="1" s="1"/>
  <c r="I34" i="1"/>
  <c r="J33" i="1"/>
  <c r="E49" i="1"/>
  <c r="F46" i="1"/>
  <c r="G46" i="1" l="1"/>
  <c r="F49" i="1"/>
  <c r="I21" i="1"/>
  <c r="H23" i="1"/>
  <c r="H24" i="1" s="1"/>
  <c r="F50" i="1"/>
  <c r="E50" i="1"/>
  <c r="F11" i="1"/>
  <c r="F19" i="1" s="1"/>
  <c r="F25" i="1" s="1"/>
  <c r="G9" i="1"/>
  <c r="H30" i="1"/>
  <c r="G31" i="1"/>
  <c r="J34" i="1"/>
  <c r="K33" i="1"/>
  <c r="W47" i="1"/>
  <c r="V49" i="1"/>
  <c r="F14" i="1"/>
  <c r="G13" i="1"/>
  <c r="H36" i="1"/>
  <c r="G39" i="1"/>
  <c r="G16" i="1"/>
  <c r="F18" i="1"/>
  <c r="H42" i="1"/>
  <c r="G43" i="1"/>
  <c r="H43" i="1" l="1"/>
  <c r="I42" i="1"/>
  <c r="I23" i="1"/>
  <c r="I24" i="1" s="1"/>
  <c r="J21" i="1"/>
  <c r="H16" i="1"/>
  <c r="G18" i="1"/>
  <c r="K34" i="1"/>
  <c r="L33" i="1"/>
  <c r="H39" i="1"/>
  <c r="I36" i="1"/>
  <c r="G14" i="1"/>
  <c r="H13" i="1"/>
  <c r="W49" i="1"/>
  <c r="X47" i="1"/>
  <c r="X49" i="1" s="1"/>
  <c r="X50" i="1" s="1"/>
  <c r="G40" i="1"/>
  <c r="G44" i="1" s="1"/>
  <c r="G50" i="1" s="1"/>
  <c r="I30" i="1"/>
  <c r="H31" i="1"/>
  <c r="H40" i="1" s="1"/>
  <c r="H44" i="1" s="1"/>
  <c r="H9" i="1"/>
  <c r="G11" i="1"/>
  <c r="H46" i="1"/>
  <c r="G49" i="1"/>
  <c r="J30" i="1" l="1"/>
  <c r="I31" i="1"/>
  <c r="M33" i="1"/>
  <c r="L34" i="1"/>
  <c r="H18" i="1"/>
  <c r="I16" i="1"/>
  <c r="H49" i="1"/>
  <c r="I46" i="1"/>
  <c r="H14" i="1"/>
  <c r="I13" i="1"/>
  <c r="K21" i="1"/>
  <c r="J23" i="1"/>
  <c r="J24" i="1" s="1"/>
  <c r="G19" i="1"/>
  <c r="G25" i="1" s="1"/>
  <c r="H11" i="1"/>
  <c r="H19" i="1" s="1"/>
  <c r="H25" i="1" s="1"/>
  <c r="I9" i="1"/>
  <c r="J36" i="1"/>
  <c r="I39" i="1"/>
  <c r="I43" i="1"/>
  <c r="J42" i="1"/>
  <c r="H50" i="1"/>
  <c r="L21" i="1" l="1"/>
  <c r="K23" i="1"/>
  <c r="K24" i="1" s="1"/>
  <c r="J13" i="1"/>
  <c r="I14" i="1"/>
  <c r="I49" i="1"/>
  <c r="J46" i="1"/>
  <c r="K42" i="1"/>
  <c r="J43" i="1"/>
  <c r="N33" i="1"/>
  <c r="M34" i="1"/>
  <c r="I40" i="1"/>
  <c r="I44" i="1" s="1"/>
  <c r="K36" i="1"/>
  <c r="J39" i="1"/>
  <c r="J9" i="1"/>
  <c r="I11" i="1"/>
  <c r="I19" i="1" s="1"/>
  <c r="I25" i="1" s="1"/>
  <c r="J16" i="1"/>
  <c r="I18" i="1"/>
  <c r="J31" i="1"/>
  <c r="K30" i="1"/>
  <c r="K16" i="1" l="1"/>
  <c r="J18" i="1"/>
  <c r="L42" i="1"/>
  <c r="K43" i="1"/>
  <c r="K9" i="1"/>
  <c r="J11" i="1"/>
  <c r="J49" i="1"/>
  <c r="K46" i="1"/>
  <c r="K39" i="1"/>
  <c r="L36" i="1"/>
  <c r="K31" i="1"/>
  <c r="K40" i="1" s="1"/>
  <c r="L30" i="1"/>
  <c r="I50" i="1"/>
  <c r="K13" i="1"/>
  <c r="J14" i="1"/>
  <c r="J40" i="1"/>
  <c r="J44" i="1" s="1"/>
  <c r="J50" i="1" s="1"/>
  <c r="N34" i="1"/>
  <c r="O33" i="1"/>
  <c r="L23" i="1"/>
  <c r="L24" i="1" s="1"/>
  <c r="M21" i="1"/>
  <c r="L46" i="1" l="1"/>
  <c r="K49" i="1"/>
  <c r="K14" i="1"/>
  <c r="L13" i="1"/>
  <c r="J19" i="1"/>
  <c r="J25" i="1" s="1"/>
  <c r="K11" i="1"/>
  <c r="K19" i="1" s="1"/>
  <c r="K25" i="1" s="1"/>
  <c r="L9" i="1"/>
  <c r="N21" i="1"/>
  <c r="M23" i="1"/>
  <c r="M24" i="1" s="1"/>
  <c r="M30" i="1"/>
  <c r="L31" i="1"/>
  <c r="L40" i="1" s="1"/>
  <c r="K44" i="1"/>
  <c r="K50" i="1" s="1"/>
  <c r="L43" i="1"/>
  <c r="M42" i="1"/>
  <c r="P33" i="1"/>
  <c r="O34" i="1"/>
  <c r="L39" i="1"/>
  <c r="M36" i="1"/>
  <c r="K18" i="1"/>
  <c r="L16" i="1"/>
  <c r="N23" i="1" l="1"/>
  <c r="N24" i="1" s="1"/>
  <c r="O21" i="1"/>
  <c r="P34" i="1"/>
  <c r="Q33" i="1"/>
  <c r="M9" i="1"/>
  <c r="L11" i="1"/>
  <c r="L19" i="1" s="1"/>
  <c r="L25" i="1" s="1"/>
  <c r="M43" i="1"/>
  <c r="N42" i="1"/>
  <c r="M16" i="1"/>
  <c r="L18" i="1"/>
  <c r="M13" i="1"/>
  <c r="L14" i="1"/>
  <c r="L44" i="1"/>
  <c r="L50" i="1" s="1"/>
  <c r="M39" i="1"/>
  <c r="N36" i="1"/>
  <c r="N30" i="1"/>
  <c r="M31" i="1"/>
  <c r="M46" i="1"/>
  <c r="L49" i="1"/>
  <c r="N31" i="1" l="1"/>
  <c r="O30" i="1"/>
  <c r="N43" i="1"/>
  <c r="O42" i="1"/>
  <c r="O36" i="1"/>
  <c r="N39" i="1"/>
  <c r="M11" i="1"/>
  <c r="M19" i="1" s="1"/>
  <c r="M25" i="1" s="1"/>
  <c r="N9" i="1"/>
  <c r="Q34" i="1"/>
  <c r="R33" i="1"/>
  <c r="M14" i="1"/>
  <c r="N13" i="1"/>
  <c r="M49" i="1"/>
  <c r="N46" i="1"/>
  <c r="P21" i="1"/>
  <c r="O23" i="1"/>
  <c r="O24" i="1" s="1"/>
  <c r="M40" i="1"/>
  <c r="M44" i="1" s="1"/>
  <c r="M18" i="1"/>
  <c r="N16" i="1"/>
  <c r="N11" i="1" l="1"/>
  <c r="O9" i="1"/>
  <c r="P23" i="1"/>
  <c r="P24" i="1" s="1"/>
  <c r="Q21" i="1"/>
  <c r="O46" i="1"/>
  <c r="N49" i="1"/>
  <c r="P36" i="1"/>
  <c r="O39" i="1"/>
  <c r="N14" i="1"/>
  <c r="O13" i="1"/>
  <c r="P42" i="1"/>
  <c r="O43" i="1"/>
  <c r="N18" i="1"/>
  <c r="O16" i="1"/>
  <c r="R34" i="1"/>
  <c r="S33" i="1"/>
  <c r="O31" i="1"/>
  <c r="P30" i="1"/>
  <c r="M50" i="1"/>
  <c r="N40" i="1"/>
  <c r="N44" i="1" s="1"/>
  <c r="T33" i="1" l="1"/>
  <c r="S34" i="1"/>
  <c r="P39" i="1"/>
  <c r="Q36" i="1"/>
  <c r="P16" i="1"/>
  <c r="O18" i="1"/>
  <c r="O49" i="1"/>
  <c r="P46" i="1"/>
  <c r="N50" i="1"/>
  <c r="Q23" i="1"/>
  <c r="Q24" i="1" s="1"/>
  <c r="R21" i="1"/>
  <c r="Q42" i="1"/>
  <c r="P43" i="1"/>
  <c r="P31" i="1"/>
  <c r="P40" i="1" s="1"/>
  <c r="P44" i="1" s="1"/>
  <c r="Q30" i="1"/>
  <c r="P13" i="1"/>
  <c r="O14" i="1"/>
  <c r="P9" i="1"/>
  <c r="O11" i="1"/>
  <c r="O40" i="1"/>
  <c r="O44" i="1" s="1"/>
  <c r="N19" i="1"/>
  <c r="N25" i="1" s="1"/>
  <c r="Q39" i="1" l="1"/>
  <c r="R36" i="1"/>
  <c r="Q13" i="1"/>
  <c r="P14" i="1"/>
  <c r="Q46" i="1"/>
  <c r="P49" i="1"/>
  <c r="P50" i="1" s="1"/>
  <c r="R30" i="1"/>
  <c r="Q31" i="1"/>
  <c r="P18" i="1"/>
  <c r="Q16" i="1"/>
  <c r="O50" i="1"/>
  <c r="Q43" i="1"/>
  <c r="R42" i="1"/>
  <c r="O19" i="1"/>
  <c r="O25" i="1" s="1"/>
  <c r="S21" i="1"/>
  <c r="R23" i="1"/>
  <c r="R24" i="1" s="1"/>
  <c r="P11" i="1"/>
  <c r="Q9" i="1"/>
  <c r="U33" i="1"/>
  <c r="U34" i="1" s="1"/>
  <c r="T34" i="1"/>
  <c r="T21" i="1" l="1"/>
  <c r="S23" i="1"/>
  <c r="S24" i="1" s="1"/>
  <c r="S30" i="1"/>
  <c r="S31" i="1" s="1"/>
  <c r="R31" i="1"/>
  <c r="R40" i="1" s="1"/>
  <c r="S42" i="1"/>
  <c r="R43" i="1"/>
  <c r="Q49" i="1"/>
  <c r="R46" i="1"/>
  <c r="R13" i="1"/>
  <c r="Q14" i="1"/>
  <c r="Q11" i="1"/>
  <c r="R9" i="1"/>
  <c r="R16" i="1"/>
  <c r="Q18" i="1"/>
  <c r="S36" i="1"/>
  <c r="R39" i="1"/>
  <c r="P19" i="1"/>
  <c r="P25" i="1" s="1"/>
  <c r="Q40" i="1"/>
  <c r="Q44" i="1" s="1"/>
  <c r="S9" i="1" l="1"/>
  <c r="S11" i="1" s="1"/>
  <c r="R11" i="1"/>
  <c r="R44" i="1"/>
  <c r="R49" i="1"/>
  <c r="S46" i="1"/>
  <c r="S49" i="1" s="1"/>
  <c r="R18" i="1"/>
  <c r="S16" i="1"/>
  <c r="Q19" i="1"/>
  <c r="Q25" i="1" s="1"/>
  <c r="S43" i="1"/>
  <c r="T42" i="1"/>
  <c r="Q50" i="1"/>
  <c r="R14" i="1"/>
  <c r="S13" i="1"/>
  <c r="T36" i="1"/>
  <c r="S39" i="1"/>
  <c r="S40" i="1" s="1"/>
  <c r="S44" i="1" s="1"/>
  <c r="S50" i="1" s="1"/>
  <c r="T23" i="1"/>
  <c r="T24" i="1" s="1"/>
  <c r="U21" i="1"/>
  <c r="S18" i="1" l="1"/>
  <c r="T16" i="1"/>
  <c r="U36" i="1"/>
  <c r="U39" i="1" s="1"/>
  <c r="U40" i="1" s="1"/>
  <c r="T39" i="1"/>
  <c r="T40" i="1" s="1"/>
  <c r="T44" i="1" s="1"/>
  <c r="T50" i="1" s="1"/>
  <c r="S14" i="1"/>
  <c r="T13" i="1"/>
  <c r="T14" i="1" s="1"/>
  <c r="R50" i="1"/>
  <c r="V21" i="1"/>
  <c r="U23" i="1"/>
  <c r="U24" i="1" s="1"/>
  <c r="T43" i="1"/>
  <c r="U42" i="1"/>
  <c r="R19" i="1"/>
  <c r="R25" i="1" s="1"/>
  <c r="S19" i="1"/>
  <c r="S25" i="1" s="1"/>
  <c r="V23" i="1" l="1"/>
  <c r="V24" i="1" s="1"/>
  <c r="W21" i="1"/>
  <c r="U43" i="1"/>
  <c r="V42" i="1"/>
  <c r="U44" i="1"/>
  <c r="U50" i="1" s="1"/>
  <c r="U16" i="1"/>
  <c r="T18" i="1"/>
  <c r="T19" i="1" s="1"/>
  <c r="T25" i="1" s="1"/>
  <c r="V16" i="1" l="1"/>
  <c r="U18" i="1"/>
  <c r="U19" i="1" s="1"/>
  <c r="U25" i="1" s="1"/>
  <c r="W42" i="1"/>
  <c r="W43" i="1" s="1"/>
  <c r="W44" i="1" s="1"/>
  <c r="W50" i="1" s="1"/>
  <c r="V43" i="1"/>
  <c r="V44" i="1" s="1"/>
  <c r="V50" i="1" s="1"/>
  <c r="W23" i="1"/>
  <c r="W24" i="1" s="1"/>
  <c r="X21" i="1"/>
  <c r="X23" i="1" s="1"/>
  <c r="X24" i="1" s="1"/>
  <c r="X25" i="1" s="1"/>
  <c r="W16" i="1" l="1"/>
  <c r="W18" i="1" s="1"/>
  <c r="W19" i="1" s="1"/>
  <c r="W25" i="1" s="1"/>
  <c r="V18" i="1"/>
  <c r="V19" i="1" s="1"/>
  <c r="V25" i="1" s="1"/>
</calcChain>
</file>

<file path=xl/sharedStrings.xml><?xml version="1.0" encoding="utf-8"?>
<sst xmlns="http://schemas.openxmlformats.org/spreadsheetml/2006/main" count="72" uniqueCount="72">
  <si>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</si>
  <si>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</si>
  <si>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</si>
  <si>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</si>
  <si>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</si>
  <si>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</si>
  <si>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</si>
  <si>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</si>
  <si>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</si>
  <si>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</si>
  <si>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</si>
  <si>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</si>
  <si>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</si>
  <si>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</si>
  <si>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</si>
  <si>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</si>
  <si>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</si>
  <si>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</si>
  <si>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</si>
  <si>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</si>
  <si>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</si>
  <si>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</si>
  <si>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</si>
  <si>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ASSETS</t>
  </si>
  <si>
    <t xml:space="preserve">   Current Assets</t>
  </si>
  <si>
    <t xml:space="preserve">      Bank Accounts</t>
  </si>
  <si>
    <t xml:space="preserve">         Checking</t>
  </si>
  <si>
    <t xml:space="preserve">         Savings</t>
  </si>
  <si>
    <t xml:space="preserve">      Total Bank Accounts</t>
  </si>
  <si>
    <t xml:space="preserve">      Accounts Receivable</t>
  </si>
  <si>
    <t xml:space="preserve">         Accounts Receivable (A/R)</t>
  </si>
  <si>
    <t xml:space="preserve">      Total Accounts Receivable</t>
  </si>
  <si>
    <t xml:space="preserve">      Other Current Assets</t>
  </si>
  <si>
    <t xml:space="preserve">         Inventory Asset</t>
  </si>
  <si>
    <t xml:space="preserve">        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</si>
  <si>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</si>
  <si>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</si>
  <si>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</si>
  <si>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Truck</t>
  </si>
  <si>
    <t xml:space="preserve">         Original Cost</t>
  </si>
  <si>
    <t xml:space="preserve">      Total Truck</t>
  </si>
  <si>
    <t xml:space="preserve">   Total Fixed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</si>
  <si>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</si>
  <si>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</si>
  <si>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</si>
  <si>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</si>
  <si>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</si>
  <si>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Accounts Payable (A/P)</t>
  </si>
  <si>
    <t xml:space="preserve">         Total Accounts Payable</t>
  </si>
  <si>
    <t xml:space="preserve">         Credit Cards</t>
  </si>
  <si>
    <t xml:space="preserve">            Mastercard</t>
  </si>
  <si>
    <t xml:space="preserve">         Total Credit Cards</t>
  </si>
  <si>
    <t xml:space="preserve">         Other Current Liabilities</t>
  </si>
  <si>
    <t xml:space="preserve">            Arizona Dept. of Revenue Payable</t>
  </si>
  <si>
    <t xml:space="preserve">            Board of Equalization Payable</t>
  </si>
  <si>
    <t xml:space="preserve">            Loan Payable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</si>
  <si>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</si>
  <si>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</si>
  <si>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</si>
  <si>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Notes Payable</t>
  </si>
  <si>
    <t xml:space="preserve">      Total Long-Term Liabilities</t>
  </si>
  <si>
    <t xml:space="preserve">   Total Liabilities</t>
  </si>
  <si>
    <t xml:space="preserve">   Equity</t>
  </si>
  <si>
    <t xml:space="preserve">      Opening Balance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</si>
  <si>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</si>
  <si>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</si>
  <si>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</si>
  <si>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</si>
  <si>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Dec 12, 2020 12:26:30 PM GMT-8 - Accrual Basis</t>
  </si>
  <si>
    <t>Craig's Design and Landscaping Services</t>
  </si>
  <si>
    <t>Balance Sheet</t>
  </si>
  <si>
    <t>As of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</si>
</sst>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workbookViewId="0">
      <selection sqref="A1:X1"/>
    </sheetView>
  </sheetViews>
  <sheetFormatPr defaultRowHeight="15" x14ac:dyDescent="0.25"/>
  <cols>
    <col min="1" max="1" width="38.7109375" customWidth="1"/>
    <col min="2" max="19" width="7.7109375" customWidth="1"/>
    <col min="20" max="22" width="8.5703125" customWidth="1"/>
    <col min="23" max="23" width="9.42578125" customWidth="1"/>
    <col min="24" max="24" width="10.28515625" customWidth="1"/>
  </cols>
  <sheetData>
    <row r="1" spans="1:24" ht="18" x14ac:dyDescent="0.25">
      <c r="A1" s="10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8" x14ac:dyDescent="0.25">
      <c r="A2" s="10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5">
      <c r="A3" s="11" t="s">
        <v>71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5" spans="1:24" ht="24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</row>
    <row r="6" spans="1:24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3" t="s">
        <v>24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3" t="s">
        <v>26</v>
      </c>
      <c r="B9" s="4"/>
      <c r="C9" s="5">
        <f t="shared" ref="C9:S9" si="0">B9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>5000</f>
        <v>5000</v>
      </c>
      <c r="U9" s="5">
        <f>4875</f>
        <v>4875</v>
      </c>
      <c r="V9" s="5">
        <f>4570.45</f>
        <v>4570.45</v>
      </c>
      <c r="W9" s="5">
        <f>4321.4</f>
        <v>4321.3999999999996</v>
      </c>
      <c r="X9" s="5">
        <f>1201</f>
        <v>1201</v>
      </c>
    </row>
    <row r="10" spans="1:24" x14ac:dyDescent="0.25">
      <c r="A10" s="3" t="s">
        <v>27</v>
      </c>
      <c r="B10" s="4"/>
      <c r="C10" s="5">
        <f t="shared" ref="C10:S10" si="1">B10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5">
        <f t="shared" si="1"/>
        <v>0</v>
      </c>
      <c r="Q10" s="5">
        <f t="shared" si="1"/>
        <v>0</v>
      </c>
      <c r="R10" s="5">
        <f t="shared" si="1"/>
        <v>0</v>
      </c>
      <c r="S10" s="5">
        <f t="shared" si="1"/>
        <v>0</v>
      </c>
      <c r="T10" s="5">
        <f>S10</f>
        <v>0</v>
      </c>
      <c r="U10" s="5">
        <f>T10</f>
        <v>0</v>
      </c>
      <c r="V10" s="5">
        <f>U10</f>
        <v>0</v>
      </c>
      <c r="W10" s="5">
        <f>V10</f>
        <v>0</v>
      </c>
      <c r="X10" s="5">
        <f>800</f>
        <v>800</v>
      </c>
    </row>
    <row r="11" spans="1:24" x14ac:dyDescent="0.25">
      <c r="A11" s="3" t="s">
        <v>28</v>
      </c>
      <c r="B11" s="6">
        <f t="shared" ref="B11:X11" si="2">(B9)+(B10)</f>
        <v>0</v>
      </c>
      <c r="C11" s="6">
        <f t="shared" si="2"/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6">
        <f t="shared" si="2"/>
        <v>0</v>
      </c>
      <c r="O11" s="6">
        <f t="shared" si="2"/>
        <v>0</v>
      </c>
      <c r="P11" s="6">
        <f t="shared" si="2"/>
        <v>0</v>
      </c>
      <c r="Q11" s="6">
        <f t="shared" si="2"/>
        <v>0</v>
      </c>
      <c r="R11" s="6">
        <f t="shared" si="2"/>
        <v>0</v>
      </c>
      <c r="S11" s="6">
        <f t="shared" si="2"/>
        <v>0</v>
      </c>
      <c r="T11" s="6">
        <f t="shared" si="2"/>
        <v>5000</v>
      </c>
      <c r="U11" s="6">
        <f t="shared" si="2"/>
        <v>4875</v>
      </c>
      <c r="V11" s="6">
        <f t="shared" si="2"/>
        <v>4570.45</v>
      </c>
      <c r="W11" s="6">
        <f t="shared" si="2"/>
        <v>4321.3999999999996</v>
      </c>
      <c r="X11" s="6">
        <f t="shared" si="2"/>
        <v>2001</v>
      </c>
    </row>
    <row r="12" spans="1:24" x14ac:dyDescent="0.25">
      <c r="A12" s="3" t="s">
        <v>29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s="3" t="s">
        <v>30</v>
      </c>
      <c r="B13" s="4"/>
      <c r="C13" s="5">
        <f t="shared" ref="C13:T13" si="3">B13</f>
        <v>0</v>
      </c>
      <c r="D13" s="5">
        <f t="shared" si="3"/>
        <v>0</v>
      </c>
      <c r="E13" s="5">
        <f t="shared" si="3"/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  <c r="K13" s="5">
        <f t="shared" si="3"/>
        <v>0</v>
      </c>
      <c r="L13" s="5">
        <f t="shared" si="3"/>
        <v>0</v>
      </c>
      <c r="M13" s="5">
        <f t="shared" si="3"/>
        <v>0</v>
      </c>
      <c r="N13" s="5">
        <f t="shared" si="3"/>
        <v>0</v>
      </c>
      <c r="O13" s="5">
        <f t="shared" si="3"/>
        <v>0</v>
      </c>
      <c r="P13" s="5">
        <f t="shared" si="3"/>
        <v>0</v>
      </c>
      <c r="Q13" s="5">
        <f t="shared" si="3"/>
        <v>0</v>
      </c>
      <c r="R13" s="5">
        <f t="shared" si="3"/>
        <v>0</v>
      </c>
      <c r="S13" s="5">
        <f t="shared" si="3"/>
        <v>0</v>
      </c>
      <c r="T13" s="5">
        <f t="shared" si="3"/>
        <v>0</v>
      </c>
      <c r="U13" s="5">
        <f>0</f>
        <v>0</v>
      </c>
      <c r="V13" s="5">
        <f>1449.4</f>
        <v>1449.4</v>
      </c>
      <c r="W13" s="5">
        <f>2154</f>
        <v>2154</v>
      </c>
      <c r="X13" s="5">
        <f>5281.52</f>
        <v>5281.52</v>
      </c>
    </row>
    <row r="14" spans="1:24" x14ac:dyDescent="0.25">
      <c r="A14" s="3" t="s">
        <v>31</v>
      </c>
      <c r="B14" s="6">
        <f t="shared" ref="B14:X14" si="4">B13</f>
        <v>0</v>
      </c>
      <c r="C14" s="6">
        <f t="shared" si="4"/>
        <v>0</v>
      </c>
      <c r="D14" s="6">
        <f t="shared" si="4"/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 t="shared" si="4"/>
        <v>0</v>
      </c>
      <c r="O14" s="6">
        <f t="shared" si="4"/>
        <v>0</v>
      </c>
      <c r="P14" s="6">
        <f t="shared" si="4"/>
        <v>0</v>
      </c>
      <c r="Q14" s="6">
        <f t="shared" si="4"/>
        <v>0</v>
      </c>
      <c r="R14" s="6">
        <f t="shared" si="4"/>
        <v>0</v>
      </c>
      <c r="S14" s="6">
        <f t="shared" si="4"/>
        <v>0</v>
      </c>
      <c r="T14" s="6">
        <f t="shared" si="4"/>
        <v>0</v>
      </c>
      <c r="U14" s="6">
        <f t="shared" si="4"/>
        <v>0</v>
      </c>
      <c r="V14" s="6">
        <f t="shared" si="4"/>
        <v>1449.4</v>
      </c>
      <c r="W14" s="6">
        <f t="shared" si="4"/>
        <v>2154</v>
      </c>
      <c r="X14" s="6">
        <f t="shared" si="4"/>
        <v>5281.52</v>
      </c>
    </row>
    <row r="15" spans="1:24" x14ac:dyDescent="0.25">
      <c r="A15" s="3" t="s">
        <v>32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A16" s="3" t="s">
        <v>33</v>
      </c>
      <c r="B16" s="4"/>
      <c r="C16" s="5">
        <f t="shared" ref="C16:W16" si="5">B16</f>
        <v>0</v>
      </c>
      <c r="D16" s="5">
        <f t="shared" si="5"/>
        <v>0</v>
      </c>
      <c r="E16" s="5">
        <f t="shared" si="5"/>
        <v>0</v>
      </c>
      <c r="F16" s="5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>
        <f t="shared" si="5"/>
        <v>0</v>
      </c>
      <c r="K16" s="5">
        <f t="shared" si="5"/>
        <v>0</v>
      </c>
      <c r="L16" s="5">
        <f t="shared" si="5"/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>596.25</f>
        <v>596.25</v>
      </c>
    </row>
    <row r="17" spans="1:24" x14ac:dyDescent="0.25">
      <c r="A17" s="3" t="s">
        <v>34</v>
      </c>
      <c r="B17" s="4"/>
      <c r="C17" s="5">
        <f t="shared" ref="C17:T17" si="6">B17</f>
        <v>0</v>
      </c>
      <c r="D17" s="5">
        <f t="shared" si="6"/>
        <v>0</v>
      </c>
      <c r="E17" s="5">
        <f t="shared" si="6"/>
        <v>0</v>
      </c>
      <c r="F17" s="5">
        <f t="shared" si="6"/>
        <v>0</v>
      </c>
      <c r="G17" s="5">
        <f t="shared" si="6"/>
        <v>0</v>
      </c>
      <c r="H17" s="5">
        <f t="shared" si="6"/>
        <v>0</v>
      </c>
      <c r="I17" s="5">
        <f t="shared" si="6"/>
        <v>0</v>
      </c>
      <c r="J17" s="5">
        <f t="shared" si="6"/>
        <v>0</v>
      </c>
      <c r="K17" s="5">
        <f t="shared" si="6"/>
        <v>0</v>
      </c>
      <c r="L17" s="5">
        <f t="shared" si="6"/>
        <v>0</v>
      </c>
      <c r="M17" s="5">
        <f t="shared" si="6"/>
        <v>0</v>
      </c>
      <c r="N17" s="5">
        <f t="shared" si="6"/>
        <v>0</v>
      </c>
      <c r="O17" s="5">
        <f t="shared" si="6"/>
        <v>0</v>
      </c>
      <c r="P17" s="5">
        <f t="shared" si="6"/>
        <v>0</v>
      </c>
      <c r="Q17" s="5">
        <f t="shared" si="6"/>
        <v>0</v>
      </c>
      <c r="R17" s="5">
        <f t="shared" si="6"/>
        <v>0</v>
      </c>
      <c r="S17" s="5">
        <f t="shared" si="6"/>
        <v>0</v>
      </c>
      <c r="T17" s="5">
        <f t="shared" si="6"/>
        <v>0</v>
      </c>
      <c r="U17" s="5">
        <f>226.75</f>
        <v>226.75</v>
      </c>
      <c r="V17" s="5">
        <f>U17</f>
        <v>226.75</v>
      </c>
      <c r="W17" s="5">
        <f>687.15</f>
        <v>687.15</v>
      </c>
      <c r="X17" s="5">
        <f>2062.52</f>
        <v>2062.52</v>
      </c>
    </row>
    <row r="18" spans="1:24" x14ac:dyDescent="0.25">
      <c r="A18" s="3" t="s">
        <v>35</v>
      </c>
      <c r="B18" s="6">
        <f t="shared" ref="B18:X18" si="7">(B16)+(B17)</f>
        <v>0</v>
      </c>
      <c r="C18" s="6">
        <f t="shared" si="7"/>
        <v>0</v>
      </c>
      <c r="D18" s="6">
        <f t="shared" si="7"/>
        <v>0</v>
      </c>
      <c r="E18" s="6">
        <f t="shared" si="7"/>
        <v>0</v>
      </c>
      <c r="F18" s="6">
        <f t="shared" si="7"/>
        <v>0</v>
      </c>
      <c r="G18" s="6">
        <f t="shared" si="7"/>
        <v>0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7"/>
        <v>0</v>
      </c>
      <c r="N18" s="6">
        <f t="shared" si="7"/>
        <v>0</v>
      </c>
      <c r="O18" s="6">
        <f t="shared" si="7"/>
        <v>0</v>
      </c>
      <c r="P18" s="6">
        <f t="shared" si="7"/>
        <v>0</v>
      </c>
      <c r="Q18" s="6">
        <f t="shared" si="7"/>
        <v>0</v>
      </c>
      <c r="R18" s="6">
        <f t="shared" si="7"/>
        <v>0</v>
      </c>
      <c r="S18" s="6">
        <f t="shared" si="7"/>
        <v>0</v>
      </c>
      <c r="T18" s="6">
        <f t="shared" si="7"/>
        <v>0</v>
      </c>
      <c r="U18" s="6">
        <f t="shared" si="7"/>
        <v>226.75</v>
      </c>
      <c r="V18" s="6">
        <f t="shared" si="7"/>
        <v>226.75</v>
      </c>
      <c r="W18" s="6">
        <f t="shared" si="7"/>
        <v>687.15</v>
      </c>
      <c r="X18" s="6">
        <f t="shared" si="7"/>
        <v>2658.77</v>
      </c>
    </row>
    <row r="19" spans="1:24" x14ac:dyDescent="0.25">
      <c r="A19" s="3" t="s">
        <v>36</v>
      </c>
      <c r="B19" s="6">
        <f t="shared" ref="B19:X19" si="8">((B11)+(B14))+(B18)</f>
        <v>0</v>
      </c>
      <c r="C19" s="6">
        <f t="shared" si="8"/>
        <v>0</v>
      </c>
      <c r="D19" s="6">
        <f t="shared" si="8"/>
        <v>0</v>
      </c>
      <c r="E19" s="6">
        <f t="shared" si="8"/>
        <v>0</v>
      </c>
      <c r="F19" s="6">
        <f t="shared" si="8"/>
        <v>0</v>
      </c>
      <c r="G19" s="6">
        <f t="shared" si="8"/>
        <v>0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0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6">
        <f t="shared" si="8"/>
        <v>0</v>
      </c>
      <c r="P19" s="6">
        <f t="shared" si="8"/>
        <v>0</v>
      </c>
      <c r="Q19" s="6">
        <f t="shared" si="8"/>
        <v>0</v>
      </c>
      <c r="R19" s="6">
        <f t="shared" si="8"/>
        <v>0</v>
      </c>
      <c r="S19" s="6">
        <f t="shared" si="8"/>
        <v>0</v>
      </c>
      <c r="T19" s="6">
        <f t="shared" si="8"/>
        <v>5000</v>
      </c>
      <c r="U19" s="6">
        <f t="shared" si="8"/>
        <v>5101.75</v>
      </c>
      <c r="V19" s="6">
        <f t="shared" si="8"/>
        <v>6246.6</v>
      </c>
      <c r="W19" s="6">
        <f t="shared" si="8"/>
        <v>7162.5499999999993</v>
      </c>
      <c r="X19" s="6">
        <f t="shared" si="8"/>
        <v>9941.2900000000009</v>
      </c>
    </row>
    <row r="20" spans="1:24" x14ac:dyDescent="0.25">
      <c r="A20" s="3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3" t="s">
        <v>38</v>
      </c>
      <c r="B21" s="4"/>
      <c r="C21" s="5">
        <f t="shared" ref="C21:X21" si="9">B21</f>
        <v>0</v>
      </c>
      <c r="D21" s="5">
        <f t="shared" si="9"/>
        <v>0</v>
      </c>
      <c r="E21" s="5">
        <f t="shared" si="9"/>
        <v>0</v>
      </c>
      <c r="F21" s="5">
        <f t="shared" si="9"/>
        <v>0</v>
      </c>
      <c r="G21" s="5">
        <f t="shared" si="9"/>
        <v>0</v>
      </c>
      <c r="H21" s="5">
        <f t="shared" si="9"/>
        <v>0</v>
      </c>
      <c r="I21" s="5">
        <f t="shared" si="9"/>
        <v>0</v>
      </c>
      <c r="J21" s="5">
        <f t="shared" si="9"/>
        <v>0</v>
      </c>
      <c r="K21" s="5">
        <f t="shared" si="9"/>
        <v>0</v>
      </c>
      <c r="L21" s="5">
        <f t="shared" si="9"/>
        <v>0</v>
      </c>
      <c r="M21" s="5">
        <f t="shared" si="9"/>
        <v>0</v>
      </c>
      <c r="N21" s="5">
        <f t="shared" si="9"/>
        <v>0</v>
      </c>
      <c r="O21" s="5">
        <f t="shared" si="9"/>
        <v>0</v>
      </c>
      <c r="P21" s="5">
        <f t="shared" si="9"/>
        <v>0</v>
      </c>
      <c r="Q21" s="5">
        <f t="shared" si="9"/>
        <v>0</v>
      </c>
      <c r="R21" s="5">
        <f t="shared" si="9"/>
        <v>0</v>
      </c>
      <c r="S21" s="5">
        <f t="shared" si="9"/>
        <v>0</v>
      </c>
      <c r="T21" s="5">
        <f t="shared" si="9"/>
        <v>0</v>
      </c>
      <c r="U21" s="5">
        <f t="shared" si="9"/>
        <v>0</v>
      </c>
      <c r="V21" s="5">
        <f t="shared" si="9"/>
        <v>0</v>
      </c>
      <c r="W21" s="5">
        <f t="shared" si="9"/>
        <v>0</v>
      </c>
      <c r="X21" s="5">
        <f t="shared" si="9"/>
        <v>0</v>
      </c>
    </row>
    <row r="22" spans="1:24" x14ac:dyDescent="0.25">
      <c r="A22" s="3" t="s">
        <v>39</v>
      </c>
      <c r="B22" s="4"/>
      <c r="C22" s="5">
        <f t="shared" ref="C22:V22" si="10">B22</f>
        <v>0</v>
      </c>
      <c r="D22" s="5">
        <f t="shared" si="10"/>
        <v>0</v>
      </c>
      <c r="E22" s="5">
        <f t="shared" si="10"/>
        <v>0</v>
      </c>
      <c r="F22" s="5">
        <f t="shared" si="10"/>
        <v>0</v>
      </c>
      <c r="G22" s="5">
        <f t="shared" si="10"/>
        <v>0</v>
      </c>
      <c r="H22" s="5">
        <f t="shared" si="10"/>
        <v>0</v>
      </c>
      <c r="I22" s="5">
        <f t="shared" si="10"/>
        <v>0</v>
      </c>
      <c r="J22" s="5">
        <f t="shared" si="10"/>
        <v>0</v>
      </c>
      <c r="K22" s="5">
        <f t="shared" si="10"/>
        <v>0</v>
      </c>
      <c r="L22" s="5">
        <f t="shared" si="10"/>
        <v>0</v>
      </c>
      <c r="M22" s="5">
        <f t="shared" si="10"/>
        <v>0</v>
      </c>
      <c r="N22" s="5">
        <f t="shared" si="10"/>
        <v>0</v>
      </c>
      <c r="O22" s="5">
        <f t="shared" si="10"/>
        <v>0</v>
      </c>
      <c r="P22" s="5">
        <f t="shared" si="10"/>
        <v>0</v>
      </c>
      <c r="Q22" s="5">
        <f t="shared" si="10"/>
        <v>0</v>
      </c>
      <c r="R22" s="5">
        <f t="shared" si="10"/>
        <v>0</v>
      </c>
      <c r="S22" s="5">
        <f t="shared" si="10"/>
        <v>0</v>
      </c>
      <c r="T22" s="5">
        <f t="shared" si="10"/>
        <v>0</v>
      </c>
      <c r="U22" s="5">
        <f t="shared" si="10"/>
        <v>0</v>
      </c>
      <c r="V22" s="5">
        <f t="shared" si="10"/>
        <v>0</v>
      </c>
      <c r="W22" s="5">
        <f>13495</f>
        <v>13495</v>
      </c>
      <c r="X22" s="5">
        <f>W22</f>
        <v>13495</v>
      </c>
    </row>
    <row r="23" spans="1:24" x14ac:dyDescent="0.25">
      <c r="A23" s="3" t="s">
        <v>40</v>
      </c>
      <c r="B23" s="6">
        <f t="shared" ref="B23:X23" si="11">(B21)+(B22)</f>
        <v>0</v>
      </c>
      <c r="C23" s="6">
        <f t="shared" si="11"/>
        <v>0</v>
      </c>
      <c r="D23" s="6">
        <f t="shared" si="11"/>
        <v>0</v>
      </c>
      <c r="E23" s="6">
        <f t="shared" si="11"/>
        <v>0</v>
      </c>
      <c r="F23" s="6">
        <f t="shared" si="11"/>
        <v>0</v>
      </c>
      <c r="G23" s="6">
        <f t="shared" si="11"/>
        <v>0</v>
      </c>
      <c r="H23" s="6">
        <f t="shared" si="11"/>
        <v>0</v>
      </c>
      <c r="I23" s="6">
        <f t="shared" si="11"/>
        <v>0</v>
      </c>
      <c r="J23" s="6">
        <f t="shared" si="11"/>
        <v>0</v>
      </c>
      <c r="K23" s="6">
        <f t="shared" si="11"/>
        <v>0</v>
      </c>
      <c r="L23" s="6">
        <f t="shared" si="11"/>
        <v>0</v>
      </c>
      <c r="M23" s="6">
        <f t="shared" si="11"/>
        <v>0</v>
      </c>
      <c r="N23" s="6">
        <f t="shared" si="11"/>
        <v>0</v>
      </c>
      <c r="O23" s="6">
        <f t="shared" si="11"/>
        <v>0</v>
      </c>
      <c r="P23" s="6">
        <f t="shared" si="11"/>
        <v>0</v>
      </c>
      <c r="Q23" s="6">
        <f t="shared" si="11"/>
        <v>0</v>
      </c>
      <c r="R23" s="6">
        <f t="shared" si="11"/>
        <v>0</v>
      </c>
      <c r="S23" s="6">
        <f t="shared" si="11"/>
        <v>0</v>
      </c>
      <c r="T23" s="6">
        <f t="shared" si="11"/>
        <v>0</v>
      </c>
      <c r="U23" s="6">
        <f t="shared" si="11"/>
        <v>0</v>
      </c>
      <c r="V23" s="6">
        <f t="shared" si="11"/>
        <v>0</v>
      </c>
      <c r="W23" s="6">
        <f t="shared" si="11"/>
        <v>13495</v>
      </c>
      <c r="X23" s="6">
        <f t="shared" si="11"/>
        <v>13495</v>
      </c>
    </row>
    <row r="24" spans="1:24" x14ac:dyDescent="0.25">
      <c r="A24" s="3" t="s">
        <v>41</v>
      </c>
      <c r="B24" s="6">
        <f t="shared" ref="B24:X24" si="12">B23</f>
        <v>0</v>
      </c>
      <c r="C24" s="6">
        <f t="shared" si="12"/>
        <v>0</v>
      </c>
      <c r="D24" s="6">
        <f t="shared" si="12"/>
        <v>0</v>
      </c>
      <c r="E24" s="6">
        <f t="shared" si="12"/>
        <v>0</v>
      </c>
      <c r="F24" s="6">
        <f t="shared" si="12"/>
        <v>0</v>
      </c>
      <c r="G24" s="6">
        <f t="shared" si="12"/>
        <v>0</v>
      </c>
      <c r="H24" s="6">
        <f t="shared" si="12"/>
        <v>0</v>
      </c>
      <c r="I24" s="6">
        <f t="shared" si="12"/>
        <v>0</v>
      </c>
      <c r="J24" s="6">
        <f t="shared" si="12"/>
        <v>0</v>
      </c>
      <c r="K24" s="6">
        <f t="shared" si="12"/>
        <v>0</v>
      </c>
      <c r="L24" s="6">
        <f t="shared" si="12"/>
        <v>0</v>
      </c>
      <c r="M24" s="6">
        <f t="shared" si="12"/>
        <v>0</v>
      </c>
      <c r="N24" s="6">
        <f t="shared" si="12"/>
        <v>0</v>
      </c>
      <c r="O24" s="6">
        <f t="shared" si="12"/>
        <v>0</v>
      </c>
      <c r="P24" s="6">
        <f t="shared" si="12"/>
        <v>0</v>
      </c>
      <c r="Q24" s="6">
        <f t="shared" si="12"/>
        <v>0</v>
      </c>
      <c r="R24" s="6">
        <f t="shared" si="12"/>
        <v>0</v>
      </c>
      <c r="S24" s="6">
        <f t="shared" si="12"/>
        <v>0</v>
      </c>
      <c r="T24" s="6">
        <f t="shared" si="12"/>
        <v>0</v>
      </c>
      <c r="U24" s="6">
        <f t="shared" si="12"/>
        <v>0</v>
      </c>
      <c r="V24" s="6">
        <f t="shared" si="12"/>
        <v>0</v>
      </c>
      <c r="W24" s="6">
        <f t="shared" si="12"/>
        <v>13495</v>
      </c>
      <c r="X24" s="6">
        <f t="shared" si="12"/>
        <v>13495</v>
      </c>
    </row>
    <row r="25" spans="1:24" x14ac:dyDescent="0.25">
      <c r="A25" s="3" t="s">
        <v>42</v>
      </c>
      <c r="B25" s="7">
        <f t="shared" ref="B25:X25" si="13">(B19)+(B24)</f>
        <v>0</v>
      </c>
      <c r="C25" s="7">
        <f t="shared" si="13"/>
        <v>0</v>
      </c>
      <c r="D25" s="7">
        <f t="shared" si="13"/>
        <v>0</v>
      </c>
      <c r="E25" s="7">
        <f t="shared" si="13"/>
        <v>0</v>
      </c>
      <c r="F25" s="7">
        <f t="shared" si="13"/>
        <v>0</v>
      </c>
      <c r="G25" s="7">
        <f t="shared" si="13"/>
        <v>0</v>
      </c>
      <c r="H25" s="7">
        <f t="shared" si="13"/>
        <v>0</v>
      </c>
      <c r="I25" s="7">
        <f t="shared" si="13"/>
        <v>0</v>
      </c>
      <c r="J25" s="7">
        <f t="shared" si="13"/>
        <v>0</v>
      </c>
      <c r="K25" s="7">
        <f t="shared" si="13"/>
        <v>0</v>
      </c>
      <c r="L25" s="7">
        <f t="shared" si="13"/>
        <v>0</v>
      </c>
      <c r="M25" s="7">
        <f t="shared" si="13"/>
        <v>0</v>
      </c>
      <c r="N25" s="7">
        <f t="shared" si="13"/>
        <v>0</v>
      </c>
      <c r="O25" s="7">
        <f t="shared" si="13"/>
        <v>0</v>
      </c>
      <c r="P25" s="7">
        <f t="shared" si="13"/>
        <v>0</v>
      </c>
      <c r="Q25" s="7">
        <f t="shared" si="13"/>
        <v>0</v>
      </c>
      <c r="R25" s="7">
        <f t="shared" si="13"/>
        <v>0</v>
      </c>
      <c r="S25" s="7">
        <f t="shared" si="13"/>
        <v>0</v>
      </c>
      <c r="T25" s="7">
        <f t="shared" si="13"/>
        <v>5000</v>
      </c>
      <c r="U25" s="7">
        <f t="shared" si="13"/>
        <v>5101.75</v>
      </c>
      <c r="V25" s="7">
        <f t="shared" si="13"/>
        <v>6246.6</v>
      </c>
      <c r="W25" s="7">
        <f t="shared" si="13"/>
        <v>20657.55</v>
      </c>
      <c r="X25" s="7">
        <f t="shared" si="13"/>
        <v>23436.29</v>
      </c>
    </row>
    <row r="26" spans="1:24" x14ac:dyDescent="0.25">
      <c r="A26" s="3" t="s">
        <v>43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3" t="s">
        <v>44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3" t="s">
        <v>45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3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s="3" t="s">
        <v>47</v>
      </c>
      <c r="B30" s="4"/>
      <c r="C30" s="5">
        <f t="shared" ref="C30:S30" si="14">B30</f>
        <v>0</v>
      </c>
      <c r="D30" s="5">
        <f t="shared" si="14"/>
        <v>0</v>
      </c>
      <c r="E30" s="5">
        <f t="shared" si="14"/>
        <v>0</v>
      </c>
      <c r="F30" s="5">
        <f t="shared" si="14"/>
        <v>0</v>
      </c>
      <c r="G30" s="5">
        <f t="shared" si="14"/>
        <v>0</v>
      </c>
      <c r="H30" s="5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5">
        <f t="shared" si="14"/>
        <v>0</v>
      </c>
      <c r="M30" s="5">
        <f t="shared" si="14"/>
        <v>0</v>
      </c>
      <c r="N30" s="5">
        <f t="shared" si="14"/>
        <v>0</v>
      </c>
      <c r="O30" s="5">
        <f t="shared" si="14"/>
        <v>0</v>
      </c>
      <c r="P30" s="5">
        <f t="shared" si="14"/>
        <v>0</v>
      </c>
      <c r="Q30" s="5">
        <f t="shared" si="14"/>
        <v>0</v>
      </c>
      <c r="R30" s="5">
        <f t="shared" si="14"/>
        <v>0</v>
      </c>
      <c r="S30" s="5">
        <f t="shared" si="14"/>
        <v>0</v>
      </c>
      <c r="T30" s="5">
        <f>300</f>
        <v>300</v>
      </c>
      <c r="U30" s="5">
        <f>0</f>
        <v>0</v>
      </c>
      <c r="V30" s="5">
        <f>U30</f>
        <v>0</v>
      </c>
      <c r="W30" s="5">
        <f>1231.39</f>
        <v>1231.3900000000001</v>
      </c>
      <c r="X30" s="5">
        <f>1602.67</f>
        <v>1602.67</v>
      </c>
    </row>
    <row r="31" spans="1:24" x14ac:dyDescent="0.25">
      <c r="A31" s="3" t="s">
        <v>48</v>
      </c>
      <c r="B31" s="6">
        <f t="shared" ref="B31:X31" si="15">B30</f>
        <v>0</v>
      </c>
      <c r="C31" s="6">
        <f t="shared" si="15"/>
        <v>0</v>
      </c>
      <c r="D31" s="6">
        <f t="shared" si="15"/>
        <v>0</v>
      </c>
      <c r="E31" s="6">
        <f t="shared" si="15"/>
        <v>0</v>
      </c>
      <c r="F31" s="6">
        <f t="shared" si="15"/>
        <v>0</v>
      </c>
      <c r="G31" s="6">
        <f t="shared" si="15"/>
        <v>0</v>
      </c>
      <c r="H31" s="6">
        <f t="shared" si="15"/>
        <v>0</v>
      </c>
      <c r="I31" s="6">
        <f t="shared" si="15"/>
        <v>0</v>
      </c>
      <c r="J31" s="6">
        <f t="shared" si="15"/>
        <v>0</v>
      </c>
      <c r="K31" s="6">
        <f t="shared" si="15"/>
        <v>0</v>
      </c>
      <c r="L31" s="6">
        <f t="shared" si="15"/>
        <v>0</v>
      </c>
      <c r="M31" s="6">
        <f t="shared" si="15"/>
        <v>0</v>
      </c>
      <c r="N31" s="6">
        <f t="shared" si="15"/>
        <v>0</v>
      </c>
      <c r="O31" s="6">
        <f t="shared" si="15"/>
        <v>0</v>
      </c>
      <c r="P31" s="6">
        <f t="shared" si="15"/>
        <v>0</v>
      </c>
      <c r="Q31" s="6">
        <f t="shared" si="15"/>
        <v>0</v>
      </c>
      <c r="R31" s="6">
        <f t="shared" si="15"/>
        <v>0</v>
      </c>
      <c r="S31" s="6">
        <f t="shared" si="15"/>
        <v>0</v>
      </c>
      <c r="T31" s="6">
        <f t="shared" si="15"/>
        <v>300</v>
      </c>
      <c r="U31" s="6">
        <f t="shared" si="15"/>
        <v>0</v>
      </c>
      <c r="V31" s="6">
        <f t="shared" si="15"/>
        <v>0</v>
      </c>
      <c r="W31" s="6">
        <f t="shared" si="15"/>
        <v>1231.3900000000001</v>
      </c>
      <c r="X31" s="6">
        <f t="shared" si="15"/>
        <v>1602.67</v>
      </c>
    </row>
    <row r="32" spans="1:24" x14ac:dyDescent="0.25">
      <c r="A32" s="3" t="s">
        <v>49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3" t="s">
        <v>50</v>
      </c>
      <c r="B33" s="4"/>
      <c r="C33" s="5">
        <f t="shared" ref="C33:U33" si="16">B33</f>
        <v>0</v>
      </c>
      <c r="D33" s="5">
        <f t="shared" si="16"/>
        <v>0</v>
      </c>
      <c r="E33" s="5">
        <f t="shared" si="16"/>
        <v>0</v>
      </c>
      <c r="F33" s="5">
        <f t="shared" si="16"/>
        <v>0</v>
      </c>
      <c r="G33" s="5">
        <f t="shared" si="16"/>
        <v>0</v>
      </c>
      <c r="H33" s="5">
        <f t="shared" si="16"/>
        <v>0</v>
      </c>
      <c r="I33" s="5">
        <f t="shared" si="16"/>
        <v>0</v>
      </c>
      <c r="J33" s="5">
        <f t="shared" si="16"/>
        <v>0</v>
      </c>
      <c r="K33" s="5">
        <f t="shared" si="16"/>
        <v>0</v>
      </c>
      <c r="L33" s="5">
        <f t="shared" si="16"/>
        <v>0</v>
      </c>
      <c r="M33" s="5">
        <f t="shared" si="16"/>
        <v>0</v>
      </c>
      <c r="N33" s="5">
        <f t="shared" si="16"/>
        <v>0</v>
      </c>
      <c r="O33" s="5">
        <f t="shared" si="16"/>
        <v>0</v>
      </c>
      <c r="P33" s="5">
        <f t="shared" si="16"/>
        <v>0</v>
      </c>
      <c r="Q33" s="5">
        <f t="shared" si="16"/>
        <v>0</v>
      </c>
      <c r="R33" s="5">
        <f t="shared" si="16"/>
        <v>0</v>
      </c>
      <c r="S33" s="5">
        <f t="shared" si="16"/>
        <v>0</v>
      </c>
      <c r="T33" s="5">
        <f t="shared" si="16"/>
        <v>0</v>
      </c>
      <c r="U33" s="5">
        <f t="shared" si="16"/>
        <v>0</v>
      </c>
      <c r="V33" s="5">
        <f>158.08</f>
        <v>158.08000000000001</v>
      </c>
      <c r="W33" s="5">
        <f>V33</f>
        <v>158.08000000000001</v>
      </c>
      <c r="X33" s="5">
        <f>123.72</f>
        <v>123.72</v>
      </c>
    </row>
    <row r="34" spans="1:24" x14ac:dyDescent="0.25">
      <c r="A34" s="3" t="s">
        <v>51</v>
      </c>
      <c r="B34" s="6">
        <f t="shared" ref="B34:X34" si="17">B33</f>
        <v>0</v>
      </c>
      <c r="C34" s="6">
        <f t="shared" si="17"/>
        <v>0</v>
      </c>
      <c r="D34" s="6">
        <f t="shared" si="17"/>
        <v>0</v>
      </c>
      <c r="E34" s="6">
        <f t="shared" si="17"/>
        <v>0</v>
      </c>
      <c r="F34" s="6">
        <f t="shared" si="17"/>
        <v>0</v>
      </c>
      <c r="G34" s="6">
        <f t="shared" si="17"/>
        <v>0</v>
      </c>
      <c r="H34" s="6">
        <f t="shared" si="17"/>
        <v>0</v>
      </c>
      <c r="I34" s="6">
        <f t="shared" si="17"/>
        <v>0</v>
      </c>
      <c r="J34" s="6">
        <f t="shared" si="17"/>
        <v>0</v>
      </c>
      <c r="K34" s="6">
        <f t="shared" si="17"/>
        <v>0</v>
      </c>
      <c r="L34" s="6">
        <f t="shared" si="17"/>
        <v>0</v>
      </c>
      <c r="M34" s="6">
        <f t="shared" si="17"/>
        <v>0</v>
      </c>
      <c r="N34" s="6">
        <f t="shared" si="17"/>
        <v>0</v>
      </c>
      <c r="O34" s="6">
        <f t="shared" si="17"/>
        <v>0</v>
      </c>
      <c r="P34" s="6">
        <f t="shared" si="17"/>
        <v>0</v>
      </c>
      <c r="Q34" s="6">
        <f t="shared" si="17"/>
        <v>0</v>
      </c>
      <c r="R34" s="6">
        <f t="shared" si="17"/>
        <v>0</v>
      </c>
      <c r="S34" s="6">
        <f t="shared" si="17"/>
        <v>0</v>
      </c>
      <c r="T34" s="6">
        <f t="shared" si="17"/>
        <v>0</v>
      </c>
      <c r="U34" s="6">
        <f t="shared" si="17"/>
        <v>0</v>
      </c>
      <c r="V34" s="6">
        <f t="shared" si="17"/>
        <v>158.08000000000001</v>
      </c>
      <c r="W34" s="6">
        <f t="shared" si="17"/>
        <v>158.08000000000001</v>
      </c>
      <c r="X34" s="6">
        <f t="shared" si="17"/>
        <v>123.72</v>
      </c>
    </row>
    <row r="35" spans="1:24" x14ac:dyDescent="0.25">
      <c r="A35" s="3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s="3" t="s">
        <v>53</v>
      </c>
      <c r="B36" s="4"/>
      <c r="C36" s="5">
        <f t="shared" ref="C36:U36" si="18">B36</f>
        <v>0</v>
      </c>
      <c r="D36" s="5">
        <f t="shared" si="18"/>
        <v>0</v>
      </c>
      <c r="E36" s="5">
        <f t="shared" si="18"/>
        <v>0</v>
      </c>
      <c r="F36" s="5">
        <f t="shared" si="18"/>
        <v>0</v>
      </c>
      <c r="G36" s="5">
        <f t="shared" si="18"/>
        <v>0</v>
      </c>
      <c r="H36" s="5">
        <f t="shared" si="18"/>
        <v>0</v>
      </c>
      <c r="I36" s="5">
        <f t="shared" si="18"/>
        <v>0</v>
      </c>
      <c r="J36" s="5">
        <f t="shared" si="18"/>
        <v>0</v>
      </c>
      <c r="K36" s="5">
        <f t="shared" si="18"/>
        <v>0</v>
      </c>
      <c r="L36" s="5">
        <f t="shared" si="18"/>
        <v>0</v>
      </c>
      <c r="M36" s="5">
        <f t="shared" si="18"/>
        <v>0</v>
      </c>
      <c r="N36" s="5">
        <f t="shared" si="18"/>
        <v>0</v>
      </c>
      <c r="O36" s="5">
        <f t="shared" si="18"/>
        <v>0</v>
      </c>
      <c r="P36" s="5">
        <f t="shared" si="18"/>
        <v>0</v>
      </c>
      <c r="Q36" s="5">
        <f t="shared" si="18"/>
        <v>0</v>
      </c>
      <c r="R36" s="5">
        <f t="shared" si="18"/>
        <v>0</v>
      </c>
      <c r="S36" s="5">
        <f t="shared" si="18"/>
        <v>0</v>
      </c>
      <c r="T36" s="5">
        <f t="shared" si="18"/>
        <v>0</v>
      </c>
      <c r="U36" s="5">
        <f t="shared" si="18"/>
        <v>0</v>
      </c>
      <c r="V36" s="5">
        <f>38.4</f>
        <v>38.4</v>
      </c>
      <c r="W36" s="5">
        <f>0</f>
        <v>0</v>
      </c>
      <c r="X36" s="5">
        <f>W36</f>
        <v>0</v>
      </c>
    </row>
    <row r="37" spans="1:24" x14ac:dyDescent="0.25">
      <c r="A37" s="3" t="s">
        <v>54</v>
      </c>
      <c r="B37" s="4"/>
      <c r="C37" s="5">
        <f t="shared" ref="C37:T37" si="19">B37</f>
        <v>0</v>
      </c>
      <c r="D37" s="5">
        <f t="shared" si="19"/>
        <v>0</v>
      </c>
      <c r="E37" s="5">
        <f t="shared" si="19"/>
        <v>0</v>
      </c>
      <c r="F37" s="5">
        <f t="shared" si="19"/>
        <v>0</v>
      </c>
      <c r="G37" s="5">
        <f t="shared" si="19"/>
        <v>0</v>
      </c>
      <c r="H37" s="5">
        <f t="shared" si="19"/>
        <v>0</v>
      </c>
      <c r="I37" s="5">
        <f t="shared" si="19"/>
        <v>0</v>
      </c>
      <c r="J37" s="5">
        <f t="shared" si="19"/>
        <v>0</v>
      </c>
      <c r="K37" s="5">
        <f t="shared" si="19"/>
        <v>0</v>
      </c>
      <c r="L37" s="5">
        <f t="shared" si="19"/>
        <v>0</v>
      </c>
      <c r="M37" s="5">
        <f t="shared" si="19"/>
        <v>0</v>
      </c>
      <c r="N37" s="5">
        <f t="shared" si="19"/>
        <v>0</v>
      </c>
      <c r="O37" s="5">
        <f t="shared" si="19"/>
        <v>0</v>
      </c>
      <c r="P37" s="5">
        <f t="shared" si="19"/>
        <v>0</v>
      </c>
      <c r="Q37" s="5">
        <f t="shared" si="19"/>
        <v>0</v>
      </c>
      <c r="R37" s="5">
        <f t="shared" si="19"/>
        <v>0</v>
      </c>
      <c r="S37" s="5">
        <f t="shared" si="19"/>
        <v>0</v>
      </c>
      <c r="T37" s="5">
        <f t="shared" si="19"/>
        <v>0</v>
      </c>
      <c r="U37" s="5">
        <f>10.5</f>
        <v>10.5</v>
      </c>
      <c r="V37" s="5">
        <f>38.5</f>
        <v>38.5</v>
      </c>
      <c r="W37" s="5">
        <f>46.4</f>
        <v>46.4</v>
      </c>
      <c r="X37" s="5">
        <f>370.94</f>
        <v>370.94</v>
      </c>
    </row>
    <row r="38" spans="1:24" x14ac:dyDescent="0.25">
      <c r="A38" s="3" t="s">
        <v>55</v>
      </c>
      <c r="B38" s="4"/>
      <c r="C38" s="5">
        <f t="shared" ref="C38:T38" si="20">B38</f>
        <v>0</v>
      </c>
      <c r="D38" s="5">
        <f t="shared" si="20"/>
        <v>0</v>
      </c>
      <c r="E38" s="5">
        <f t="shared" si="20"/>
        <v>0</v>
      </c>
      <c r="F38" s="5">
        <f t="shared" si="20"/>
        <v>0</v>
      </c>
      <c r="G38" s="5">
        <f t="shared" si="20"/>
        <v>0</v>
      </c>
      <c r="H38" s="5">
        <f t="shared" si="20"/>
        <v>0</v>
      </c>
      <c r="I38" s="5">
        <f t="shared" si="20"/>
        <v>0</v>
      </c>
      <c r="J38" s="5">
        <f t="shared" si="20"/>
        <v>0</v>
      </c>
      <c r="K38" s="5">
        <f t="shared" si="20"/>
        <v>0</v>
      </c>
      <c r="L38" s="5">
        <f t="shared" si="20"/>
        <v>0</v>
      </c>
      <c r="M38" s="5">
        <f t="shared" si="20"/>
        <v>0</v>
      </c>
      <c r="N38" s="5">
        <f t="shared" si="20"/>
        <v>0</v>
      </c>
      <c r="O38" s="5">
        <f t="shared" si="20"/>
        <v>0</v>
      </c>
      <c r="P38" s="5">
        <f t="shared" si="20"/>
        <v>0</v>
      </c>
      <c r="Q38" s="5">
        <f t="shared" si="20"/>
        <v>0</v>
      </c>
      <c r="R38" s="5">
        <f t="shared" si="20"/>
        <v>0</v>
      </c>
      <c r="S38" s="5">
        <f t="shared" si="20"/>
        <v>0</v>
      </c>
      <c r="T38" s="5">
        <f t="shared" si="20"/>
        <v>0</v>
      </c>
      <c r="U38" s="5">
        <f>T38</f>
        <v>0</v>
      </c>
      <c r="V38" s="5">
        <f>U38</f>
        <v>0</v>
      </c>
      <c r="W38" s="5">
        <f>V38</f>
        <v>0</v>
      </c>
      <c r="X38" s="5">
        <f>4000</f>
        <v>4000</v>
      </c>
    </row>
    <row r="39" spans="1:24" x14ac:dyDescent="0.25">
      <c r="A39" s="3" t="s">
        <v>56</v>
      </c>
      <c r="B39" s="6">
        <f t="shared" ref="B39:X39" si="21">((B36)+(B37))+(B38)</f>
        <v>0</v>
      </c>
      <c r="C39" s="6">
        <f t="shared" si="21"/>
        <v>0</v>
      </c>
      <c r="D39" s="6">
        <f t="shared" si="21"/>
        <v>0</v>
      </c>
      <c r="E39" s="6">
        <f t="shared" si="21"/>
        <v>0</v>
      </c>
      <c r="F39" s="6">
        <f t="shared" si="21"/>
        <v>0</v>
      </c>
      <c r="G39" s="6">
        <f t="shared" si="21"/>
        <v>0</v>
      </c>
      <c r="H39" s="6">
        <f t="shared" si="21"/>
        <v>0</v>
      </c>
      <c r="I39" s="6">
        <f t="shared" si="21"/>
        <v>0</v>
      </c>
      <c r="J39" s="6">
        <f t="shared" si="21"/>
        <v>0</v>
      </c>
      <c r="K39" s="6">
        <f t="shared" si="21"/>
        <v>0</v>
      </c>
      <c r="L39" s="6">
        <f t="shared" si="21"/>
        <v>0</v>
      </c>
      <c r="M39" s="6">
        <f t="shared" si="21"/>
        <v>0</v>
      </c>
      <c r="N39" s="6">
        <f t="shared" si="21"/>
        <v>0</v>
      </c>
      <c r="O39" s="6">
        <f t="shared" si="21"/>
        <v>0</v>
      </c>
      <c r="P39" s="6">
        <f t="shared" si="21"/>
        <v>0</v>
      </c>
      <c r="Q39" s="6">
        <f t="shared" si="21"/>
        <v>0</v>
      </c>
      <c r="R39" s="6">
        <f t="shared" si="21"/>
        <v>0</v>
      </c>
      <c r="S39" s="6">
        <f t="shared" si="21"/>
        <v>0</v>
      </c>
      <c r="T39" s="6">
        <f t="shared" si="21"/>
        <v>0</v>
      </c>
      <c r="U39" s="6">
        <f t="shared" si="21"/>
        <v>10.5</v>
      </c>
      <c r="V39" s="6">
        <f t="shared" si="21"/>
        <v>76.900000000000006</v>
      </c>
      <c r="W39" s="6">
        <f t="shared" si="21"/>
        <v>46.4</v>
      </c>
      <c r="X39" s="6">
        <f t="shared" si="21"/>
        <v>4370.9399999999996</v>
      </c>
    </row>
    <row r="40" spans="1:24" x14ac:dyDescent="0.25">
      <c r="A40" s="3" t="s">
        <v>57</v>
      </c>
      <c r="B40" s="6">
        <f t="shared" ref="B40:X40" si="22">((B31)+(B34))+(B39)</f>
        <v>0</v>
      </c>
      <c r="C40" s="6">
        <f t="shared" si="22"/>
        <v>0</v>
      </c>
      <c r="D40" s="6">
        <f t="shared" si="22"/>
        <v>0</v>
      </c>
      <c r="E40" s="6">
        <f t="shared" si="22"/>
        <v>0</v>
      </c>
      <c r="F40" s="6">
        <f t="shared" si="22"/>
        <v>0</v>
      </c>
      <c r="G40" s="6">
        <f t="shared" si="22"/>
        <v>0</v>
      </c>
      <c r="H40" s="6">
        <f t="shared" si="22"/>
        <v>0</v>
      </c>
      <c r="I40" s="6">
        <f t="shared" si="22"/>
        <v>0</v>
      </c>
      <c r="J40" s="6">
        <f t="shared" si="22"/>
        <v>0</v>
      </c>
      <c r="K40" s="6">
        <f t="shared" si="22"/>
        <v>0</v>
      </c>
      <c r="L40" s="6">
        <f t="shared" si="22"/>
        <v>0</v>
      </c>
      <c r="M40" s="6">
        <f t="shared" si="22"/>
        <v>0</v>
      </c>
      <c r="N40" s="6">
        <f t="shared" si="22"/>
        <v>0</v>
      </c>
      <c r="O40" s="6">
        <f t="shared" si="22"/>
        <v>0</v>
      </c>
      <c r="P40" s="6">
        <f t="shared" si="22"/>
        <v>0</v>
      </c>
      <c r="Q40" s="6">
        <f t="shared" si="22"/>
        <v>0</v>
      </c>
      <c r="R40" s="6">
        <f t="shared" si="22"/>
        <v>0</v>
      </c>
      <c r="S40" s="6">
        <f t="shared" si="22"/>
        <v>0</v>
      </c>
      <c r="T40" s="6">
        <f t="shared" si="22"/>
        <v>300</v>
      </c>
      <c r="U40" s="6">
        <f t="shared" si="22"/>
        <v>10.5</v>
      </c>
      <c r="V40" s="6">
        <f t="shared" si="22"/>
        <v>234.98000000000002</v>
      </c>
      <c r="W40" s="6">
        <f t="shared" si="22"/>
        <v>1435.8700000000001</v>
      </c>
      <c r="X40" s="6">
        <f t="shared" si="22"/>
        <v>6097.33</v>
      </c>
    </row>
    <row r="41" spans="1:24" x14ac:dyDescent="0.25">
      <c r="A41" s="3" t="s">
        <v>58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3" t="s">
        <v>59</v>
      </c>
      <c r="B42" s="4"/>
      <c r="C42" s="5">
        <f t="shared" ref="C42:W42" si="23">B42</f>
        <v>0</v>
      </c>
      <c r="D42" s="5">
        <f t="shared" si="23"/>
        <v>0</v>
      </c>
      <c r="E42" s="5">
        <f t="shared" si="23"/>
        <v>0</v>
      </c>
      <c r="F42" s="5">
        <f t="shared" si="23"/>
        <v>0</v>
      </c>
      <c r="G42" s="5">
        <f t="shared" si="23"/>
        <v>0</v>
      </c>
      <c r="H42" s="5">
        <f t="shared" si="23"/>
        <v>0</v>
      </c>
      <c r="I42" s="5">
        <f t="shared" si="23"/>
        <v>0</v>
      </c>
      <c r="J42" s="5">
        <f t="shared" si="23"/>
        <v>0</v>
      </c>
      <c r="K42" s="5">
        <f t="shared" si="23"/>
        <v>0</v>
      </c>
      <c r="L42" s="5">
        <f t="shared" si="23"/>
        <v>0</v>
      </c>
      <c r="M42" s="5">
        <f t="shared" si="23"/>
        <v>0</v>
      </c>
      <c r="N42" s="5">
        <f t="shared" si="23"/>
        <v>0</v>
      </c>
      <c r="O42" s="5">
        <f t="shared" si="23"/>
        <v>0</v>
      </c>
      <c r="P42" s="5">
        <f t="shared" si="23"/>
        <v>0</v>
      </c>
      <c r="Q42" s="5">
        <f t="shared" si="23"/>
        <v>0</v>
      </c>
      <c r="R42" s="5">
        <f t="shared" si="23"/>
        <v>0</v>
      </c>
      <c r="S42" s="5">
        <f t="shared" si="23"/>
        <v>0</v>
      </c>
      <c r="T42" s="5">
        <f t="shared" si="23"/>
        <v>0</v>
      </c>
      <c r="U42" s="5">
        <f t="shared" si="23"/>
        <v>0</v>
      </c>
      <c r="V42" s="5">
        <f t="shared" si="23"/>
        <v>0</v>
      </c>
      <c r="W42" s="5">
        <f t="shared" si="23"/>
        <v>0</v>
      </c>
      <c r="X42" s="5">
        <f>25000</f>
        <v>25000</v>
      </c>
    </row>
    <row r="43" spans="1:24" x14ac:dyDescent="0.25">
      <c r="A43" s="3" t="s">
        <v>60</v>
      </c>
      <c r="B43" s="6">
        <f t="shared" ref="B43:X43" si="24">B42</f>
        <v>0</v>
      </c>
      <c r="C43" s="6">
        <f t="shared" si="24"/>
        <v>0</v>
      </c>
      <c r="D43" s="6">
        <f t="shared" si="24"/>
        <v>0</v>
      </c>
      <c r="E43" s="6">
        <f t="shared" si="24"/>
        <v>0</v>
      </c>
      <c r="F43" s="6">
        <f t="shared" si="24"/>
        <v>0</v>
      </c>
      <c r="G43" s="6">
        <f t="shared" si="24"/>
        <v>0</v>
      </c>
      <c r="H43" s="6">
        <f t="shared" si="24"/>
        <v>0</v>
      </c>
      <c r="I43" s="6">
        <f t="shared" si="24"/>
        <v>0</v>
      </c>
      <c r="J43" s="6">
        <f t="shared" si="24"/>
        <v>0</v>
      </c>
      <c r="K43" s="6">
        <f t="shared" si="24"/>
        <v>0</v>
      </c>
      <c r="L43" s="6">
        <f t="shared" si="24"/>
        <v>0</v>
      </c>
      <c r="M43" s="6">
        <f t="shared" si="24"/>
        <v>0</v>
      </c>
      <c r="N43" s="6">
        <f t="shared" si="24"/>
        <v>0</v>
      </c>
      <c r="O43" s="6">
        <f t="shared" si="24"/>
        <v>0</v>
      </c>
      <c r="P43" s="6">
        <f t="shared" si="24"/>
        <v>0</v>
      </c>
      <c r="Q43" s="6">
        <f t="shared" si="24"/>
        <v>0</v>
      </c>
      <c r="R43" s="6">
        <f t="shared" si="24"/>
        <v>0</v>
      </c>
      <c r="S43" s="6">
        <f t="shared" si="24"/>
        <v>0</v>
      </c>
      <c r="T43" s="6">
        <f t="shared" si="24"/>
        <v>0</v>
      </c>
      <c r="U43" s="6">
        <f t="shared" si="24"/>
        <v>0</v>
      </c>
      <c r="V43" s="6">
        <f t="shared" si="24"/>
        <v>0</v>
      </c>
      <c r="W43" s="6">
        <f t="shared" si="24"/>
        <v>0</v>
      </c>
      <c r="X43" s="6">
        <f t="shared" si="24"/>
        <v>25000</v>
      </c>
    </row>
    <row r="44" spans="1:24" x14ac:dyDescent="0.25">
      <c r="A44" s="3" t="s">
        <v>61</v>
      </c>
      <c r="B44" s="6">
        <f t="shared" ref="B44:X44" si="25">(B40)+(B43)</f>
        <v>0</v>
      </c>
      <c r="C44" s="6">
        <f t="shared" si="25"/>
        <v>0</v>
      </c>
      <c r="D44" s="6">
        <f t="shared" si="25"/>
        <v>0</v>
      </c>
      <c r="E44" s="6">
        <f t="shared" si="25"/>
        <v>0</v>
      </c>
      <c r="F44" s="6">
        <f t="shared" si="25"/>
        <v>0</v>
      </c>
      <c r="G44" s="6">
        <f t="shared" si="25"/>
        <v>0</v>
      </c>
      <c r="H44" s="6">
        <f t="shared" si="25"/>
        <v>0</v>
      </c>
      <c r="I44" s="6">
        <f t="shared" si="25"/>
        <v>0</v>
      </c>
      <c r="J44" s="6">
        <f t="shared" si="25"/>
        <v>0</v>
      </c>
      <c r="K44" s="6">
        <f t="shared" si="25"/>
        <v>0</v>
      </c>
      <c r="L44" s="6">
        <f t="shared" si="25"/>
        <v>0</v>
      </c>
      <c r="M44" s="6">
        <f t="shared" si="25"/>
        <v>0</v>
      </c>
      <c r="N44" s="6">
        <f t="shared" si="25"/>
        <v>0</v>
      </c>
      <c r="O44" s="6">
        <f t="shared" si="25"/>
        <v>0</v>
      </c>
      <c r="P44" s="6">
        <f t="shared" si="25"/>
        <v>0</v>
      </c>
      <c r="Q44" s="6">
        <f t="shared" si="25"/>
        <v>0</v>
      </c>
      <c r="R44" s="6">
        <f t="shared" si="25"/>
        <v>0</v>
      </c>
      <c r="S44" s="6">
        <f t="shared" si="25"/>
        <v>0</v>
      </c>
      <c r="T44" s="6">
        <f t="shared" si="25"/>
        <v>300</v>
      </c>
      <c r="U44" s="6">
        <f t="shared" si="25"/>
        <v>10.5</v>
      </c>
      <c r="V44" s="6">
        <f t="shared" si="25"/>
        <v>234.98000000000002</v>
      </c>
      <c r="W44" s="6">
        <f t="shared" si="25"/>
        <v>1435.8700000000001</v>
      </c>
      <c r="X44" s="6">
        <f t="shared" si="25"/>
        <v>31097.33</v>
      </c>
    </row>
    <row r="45" spans="1:24" x14ac:dyDescent="0.25">
      <c r="A45" s="3" t="s">
        <v>62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5">
      <c r="A46" s="3" t="s">
        <v>63</v>
      </c>
      <c r="B46" s="4"/>
      <c r="C46" s="5">
        <f t="shared" ref="C46:S46" si="26">B46</f>
        <v>0</v>
      </c>
      <c r="D46" s="5">
        <f t="shared" si="26"/>
        <v>0</v>
      </c>
      <c r="E46" s="5">
        <f t="shared" si="26"/>
        <v>0</v>
      </c>
      <c r="F46" s="5">
        <f t="shared" si="26"/>
        <v>0</v>
      </c>
      <c r="G46" s="5">
        <f t="shared" si="26"/>
        <v>0</v>
      </c>
      <c r="H46" s="5">
        <f t="shared" si="26"/>
        <v>0</v>
      </c>
      <c r="I46" s="5">
        <f t="shared" si="26"/>
        <v>0</v>
      </c>
      <c r="J46" s="5">
        <f t="shared" si="26"/>
        <v>0</v>
      </c>
      <c r="K46" s="5">
        <f t="shared" si="26"/>
        <v>0</v>
      </c>
      <c r="L46" s="5">
        <f t="shared" si="26"/>
        <v>0</v>
      </c>
      <c r="M46" s="5">
        <f t="shared" si="26"/>
        <v>0</v>
      </c>
      <c r="N46" s="5">
        <f t="shared" si="26"/>
        <v>0</v>
      </c>
      <c r="O46" s="5">
        <f t="shared" si="26"/>
        <v>0</v>
      </c>
      <c r="P46" s="5">
        <f t="shared" si="26"/>
        <v>0</v>
      </c>
      <c r="Q46" s="5">
        <f t="shared" si="26"/>
        <v>0</v>
      </c>
      <c r="R46" s="5">
        <f t="shared" si="26"/>
        <v>0</v>
      </c>
      <c r="S46" s="5">
        <f t="shared" si="26"/>
        <v>0</v>
      </c>
      <c r="T46" s="5">
        <f>5000</f>
        <v>5000</v>
      </c>
      <c r="U46" s="5">
        <f>T46</f>
        <v>5000</v>
      </c>
      <c r="V46" s="5">
        <f>U46</f>
        <v>5000</v>
      </c>
      <c r="W46" s="5">
        <f>18495</f>
        <v>18495</v>
      </c>
      <c r="X46" s="5">
        <f>-9337.5</f>
        <v>-9337.5</v>
      </c>
    </row>
    <row r="47" spans="1:24" x14ac:dyDescent="0.25">
      <c r="A47" s="3" t="s">
        <v>64</v>
      </c>
      <c r="B47" s="4"/>
      <c r="C47" s="5">
        <f t="shared" ref="C47:M47" si="27">B47</f>
        <v>0</v>
      </c>
      <c r="D47" s="5">
        <f t="shared" si="27"/>
        <v>0</v>
      </c>
      <c r="E47" s="5">
        <f t="shared" si="27"/>
        <v>0</v>
      </c>
      <c r="F47" s="5">
        <f t="shared" si="27"/>
        <v>0</v>
      </c>
      <c r="G47" s="5">
        <f t="shared" si="27"/>
        <v>0</v>
      </c>
      <c r="H47" s="5">
        <f t="shared" si="27"/>
        <v>0</v>
      </c>
      <c r="I47" s="5">
        <f t="shared" si="27"/>
        <v>0</v>
      </c>
      <c r="J47" s="5">
        <f t="shared" si="27"/>
        <v>0</v>
      </c>
      <c r="K47" s="5">
        <f t="shared" si="27"/>
        <v>0</v>
      </c>
      <c r="L47" s="5">
        <f t="shared" si="27"/>
        <v>0</v>
      </c>
      <c r="M47" s="5">
        <f t="shared" si="27"/>
        <v>0</v>
      </c>
      <c r="N47" s="5">
        <f>(M47)+(M48)</f>
        <v>0</v>
      </c>
      <c r="O47" s="5">
        <f t="shared" ref="O47:T47" si="28">N47</f>
        <v>0</v>
      </c>
      <c r="P47" s="5">
        <f t="shared" si="28"/>
        <v>0</v>
      </c>
      <c r="Q47" s="5">
        <f t="shared" si="28"/>
        <v>0</v>
      </c>
      <c r="R47" s="5">
        <f t="shared" si="28"/>
        <v>0</v>
      </c>
      <c r="S47" s="5">
        <f t="shared" si="28"/>
        <v>0</v>
      </c>
      <c r="T47" s="5">
        <f t="shared" si="28"/>
        <v>0</v>
      </c>
      <c r="U47" s="5">
        <f>T47</f>
        <v>0</v>
      </c>
      <c r="V47" s="5">
        <f>U47</f>
        <v>0</v>
      </c>
      <c r="W47" s="5">
        <f>V47</f>
        <v>0</v>
      </c>
      <c r="X47" s="5">
        <f>W47</f>
        <v>0</v>
      </c>
    </row>
    <row r="48" spans="1:24" x14ac:dyDescent="0.25">
      <c r="A48" s="3" t="s">
        <v>65</v>
      </c>
      <c r="B48" s="4"/>
      <c r="C48" s="5">
        <f t="shared" ref="C48:M48" si="29">B48</f>
        <v>0</v>
      </c>
      <c r="D48" s="5">
        <f t="shared" si="29"/>
        <v>0</v>
      </c>
      <c r="E48" s="5">
        <f t="shared" si="29"/>
        <v>0</v>
      </c>
      <c r="F48" s="5">
        <f t="shared" si="29"/>
        <v>0</v>
      </c>
      <c r="G48" s="5">
        <f t="shared" si="29"/>
        <v>0</v>
      </c>
      <c r="H48" s="5">
        <f t="shared" si="29"/>
        <v>0</v>
      </c>
      <c r="I48" s="5">
        <f t="shared" si="29"/>
        <v>0</v>
      </c>
      <c r="J48" s="5">
        <f t="shared" si="29"/>
        <v>0</v>
      </c>
      <c r="K48" s="5">
        <f t="shared" si="29"/>
        <v>0</v>
      </c>
      <c r="L48" s="5">
        <f t="shared" si="29"/>
        <v>0</v>
      </c>
      <c r="M48" s="5">
        <f t="shared" si="29"/>
        <v>0</v>
      </c>
      <c r="N48" s="4"/>
      <c r="O48" s="5">
        <f>N48</f>
        <v>0</v>
      </c>
      <c r="P48" s="5">
        <f>O48</f>
        <v>0</v>
      </c>
      <c r="Q48" s="5">
        <f>P48</f>
        <v>0</v>
      </c>
      <c r="R48" s="5">
        <f>Q48</f>
        <v>0</v>
      </c>
      <c r="S48" s="5">
        <f>R48</f>
        <v>0</v>
      </c>
      <c r="T48" s="5">
        <f>-300</f>
        <v>-300</v>
      </c>
      <c r="U48" s="5">
        <f>91.25</f>
        <v>91.25</v>
      </c>
      <c r="V48" s="5">
        <f>1011.62</f>
        <v>1011.62</v>
      </c>
      <c r="W48" s="5">
        <f>726.68</f>
        <v>726.68</v>
      </c>
      <c r="X48" s="5">
        <f>1676.46</f>
        <v>1676.46</v>
      </c>
    </row>
    <row r="49" spans="1:24" x14ac:dyDescent="0.25">
      <c r="A49" s="3" t="s">
        <v>66</v>
      </c>
      <c r="B49" s="6">
        <f t="shared" ref="B49:X49" si="30">((B46)+(B47))+(B48)</f>
        <v>0</v>
      </c>
      <c r="C49" s="6">
        <f t="shared" si="30"/>
        <v>0</v>
      </c>
      <c r="D49" s="6">
        <f t="shared" si="30"/>
        <v>0</v>
      </c>
      <c r="E49" s="6">
        <f t="shared" si="30"/>
        <v>0</v>
      </c>
      <c r="F49" s="6">
        <f t="shared" si="30"/>
        <v>0</v>
      </c>
      <c r="G49" s="6">
        <f t="shared" si="30"/>
        <v>0</v>
      </c>
      <c r="H49" s="6">
        <f t="shared" si="30"/>
        <v>0</v>
      </c>
      <c r="I49" s="6">
        <f t="shared" si="30"/>
        <v>0</v>
      </c>
      <c r="J49" s="6">
        <f t="shared" si="30"/>
        <v>0</v>
      </c>
      <c r="K49" s="6">
        <f t="shared" si="30"/>
        <v>0</v>
      </c>
      <c r="L49" s="6">
        <f t="shared" si="30"/>
        <v>0</v>
      </c>
      <c r="M49" s="6">
        <f t="shared" si="30"/>
        <v>0</v>
      </c>
      <c r="N49" s="6">
        <f t="shared" si="30"/>
        <v>0</v>
      </c>
      <c r="O49" s="6">
        <f t="shared" si="30"/>
        <v>0</v>
      </c>
      <c r="P49" s="6">
        <f t="shared" si="30"/>
        <v>0</v>
      </c>
      <c r="Q49" s="6">
        <f t="shared" si="30"/>
        <v>0</v>
      </c>
      <c r="R49" s="6">
        <f t="shared" si="30"/>
        <v>0</v>
      </c>
      <c r="S49" s="6">
        <f t="shared" si="30"/>
        <v>0</v>
      </c>
      <c r="T49" s="6">
        <f t="shared" si="30"/>
        <v>4700</v>
      </c>
      <c r="U49" s="6">
        <f t="shared" si="30"/>
        <v>5091.25</v>
      </c>
      <c r="V49" s="6">
        <f t="shared" si="30"/>
        <v>6011.62</v>
      </c>
      <c r="W49" s="6">
        <f t="shared" si="30"/>
        <v>19221.68</v>
      </c>
      <c r="X49" s="6">
        <f t="shared" si="30"/>
        <v>-7661.04</v>
      </c>
    </row>
    <row r="50" spans="1:24" x14ac:dyDescent="0.25">
      <c r="A50" s="3" t="s">
        <v>67</v>
      </c>
      <c r="B50" s="7">
        <f t="shared" ref="B50:X50" si="31">(B44)+(B49)</f>
        <v>0</v>
      </c>
      <c r="C50" s="7">
        <f t="shared" si="31"/>
        <v>0</v>
      </c>
      <c r="D50" s="7">
        <f t="shared" si="31"/>
        <v>0</v>
      </c>
      <c r="E50" s="7">
        <f t="shared" si="31"/>
        <v>0</v>
      </c>
      <c r="F50" s="7">
        <f t="shared" si="31"/>
        <v>0</v>
      </c>
      <c r="G50" s="7">
        <f t="shared" si="31"/>
        <v>0</v>
      </c>
      <c r="H50" s="7">
        <f t="shared" si="31"/>
        <v>0</v>
      </c>
      <c r="I50" s="7">
        <f t="shared" si="31"/>
        <v>0</v>
      </c>
      <c r="J50" s="7">
        <f t="shared" si="31"/>
        <v>0</v>
      </c>
      <c r="K50" s="7">
        <f t="shared" si="31"/>
        <v>0</v>
      </c>
      <c r="L50" s="7">
        <f t="shared" si="31"/>
        <v>0</v>
      </c>
      <c r="M50" s="7">
        <f t="shared" si="31"/>
        <v>0</v>
      </c>
      <c r="N50" s="7">
        <f t="shared" si="31"/>
        <v>0</v>
      </c>
      <c r="O50" s="7">
        <f t="shared" si="31"/>
        <v>0</v>
      </c>
      <c r="P50" s="7">
        <f t="shared" si="31"/>
        <v>0</v>
      </c>
      <c r="Q50" s="7">
        <f t="shared" si="31"/>
        <v>0</v>
      </c>
      <c r="R50" s="7">
        <f t="shared" si="31"/>
        <v>0</v>
      </c>
      <c r="S50" s="7">
        <f t="shared" si="31"/>
        <v>0</v>
      </c>
      <c r="T50" s="7">
        <f t="shared" si="31"/>
        <v>5000</v>
      </c>
      <c r="U50" s="7">
        <f t="shared" si="31"/>
        <v>5101.75</v>
      </c>
      <c r="V50" s="7">
        <f t="shared" si="31"/>
        <v>6246.6</v>
      </c>
      <c r="W50" s="7">
        <f t="shared" si="31"/>
        <v>20657.55</v>
      </c>
      <c r="X50" s="7">
        <f t="shared" si="31"/>
        <v>23436.29</v>
      </c>
    </row>
    <row r="51" spans="1:24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4" spans="1:24" x14ac:dyDescent="0.25">
      <c r="A54" s="8" t="s">
        <v>68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</sheetData>
  <mergeCells count="4">
    <mergeCell ref="A54:X54"/>
    <mergeCell ref="A1:X1"/>
    <mergeCell ref="A2:X2"/>
    <mergeCell ref="A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Dima Ivanov</cp:lastModifiedBy>
  <dcterms:created xsi:type="dcterms:W3CDTF">2020-12-12T20:26:30Z</dcterms:created>
  <dcterms:modified xsi:type="dcterms:W3CDTF">2020-12-12T20:27:00Z</dcterms:modified>
</cp:coreProperties>
</file>